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30" windowWidth="11970" windowHeight="3255" activeTab="5"/>
  </bookViews>
  <sheets>
    <sheet name="Tabela" sheetId="1" r:id="rId1"/>
    <sheet name="Rezultati" sheetId="2" r:id="rId2"/>
    <sheet name="Tablica" sheetId="3" r:id="rId3"/>
    <sheet name="Kontakt" sheetId="4" r:id="rId4"/>
    <sheet name="Tak.brojevi" sheetId="5" r:id="rId5"/>
    <sheet name="Pomocni" sheetId="6" r:id="rId6"/>
  </sheets>
  <definedNames/>
  <calcPr fullCalcOnLoad="1"/>
</workbook>
</file>

<file path=xl/sharedStrings.xml><?xml version="1.0" encoding="utf-8"?>
<sst xmlns="http://schemas.openxmlformats.org/spreadsheetml/2006/main" count="160" uniqueCount="60">
  <si>
    <t>-</t>
  </si>
  <si>
    <t>.</t>
  </si>
  <si>
    <t>:</t>
  </si>
  <si>
    <t>PLASMAN PO KOLIMA :</t>
  </si>
  <si>
    <t xml:space="preserve">      BROJ BODOVA PO KOLIMA :</t>
  </si>
  <si>
    <t>МОЛ ЗРЕЊАНИН 2018.</t>
  </si>
  <si>
    <t>ТАБЕЛА</t>
  </si>
  <si>
    <t>бодови</t>
  </si>
  <si>
    <t>поени</t>
  </si>
  <si>
    <t>ПАРОВИ - РЕЗУЛТАТИ</t>
  </si>
  <si>
    <t>коло</t>
  </si>
  <si>
    <t>мај</t>
  </si>
  <si>
    <t>јун</t>
  </si>
  <si>
    <t>ТАКМИЧАРСКИ БРОЈЕВИ</t>
  </si>
  <si>
    <t>Јединство</t>
  </si>
  <si>
    <t>Ечка</t>
  </si>
  <si>
    <t>Раднички</t>
  </si>
  <si>
    <t>Јаша Томић</t>
  </si>
  <si>
    <t>Лехел</t>
  </si>
  <si>
    <t>Мужља</t>
  </si>
  <si>
    <t>Млада Лика</t>
  </si>
  <si>
    <t>Банатско Карађорђево</t>
  </si>
  <si>
    <t>р.бр.</t>
  </si>
  <si>
    <t>име</t>
  </si>
  <si>
    <t>место</t>
  </si>
  <si>
    <t>ТАБЛИЦА</t>
  </si>
  <si>
    <t>бод</t>
  </si>
  <si>
    <t>поен</t>
  </si>
  <si>
    <t>плас</t>
  </si>
  <si>
    <t>ЈЕСЕН</t>
  </si>
  <si>
    <t>ПРОЛЕЋЕ</t>
  </si>
  <si>
    <t>септембар</t>
  </si>
  <si>
    <t>екипа</t>
  </si>
  <si>
    <t>одиг</t>
  </si>
  <si>
    <t>поб</t>
  </si>
  <si>
    <t>нер</t>
  </si>
  <si>
    <t>пор</t>
  </si>
  <si>
    <t>р. бр.</t>
  </si>
  <si>
    <t>клуб</t>
  </si>
  <si>
    <t>члан</t>
  </si>
  <si>
    <t>котиз</t>
  </si>
  <si>
    <t>контакт особа</t>
  </si>
  <si>
    <t>телефон</t>
  </si>
  <si>
    <t>e-mail</t>
  </si>
  <si>
    <t>"Јединство" Ечка</t>
  </si>
  <si>
    <t>Владимир Поповић</t>
  </si>
  <si>
    <t>069/1082788</t>
  </si>
  <si>
    <t>"Раднички" Јаша Томић</t>
  </si>
  <si>
    <t>Новак Јањић</t>
  </si>
  <si>
    <t>023/848105</t>
  </si>
  <si>
    <t>Мира-ћерка</t>
  </si>
  <si>
    <t>061/6801630</t>
  </si>
  <si>
    <t>"Лехел" Мужља</t>
  </si>
  <si>
    <t>Вилмош Опелц</t>
  </si>
  <si>
    <t>064/6662558</t>
  </si>
  <si>
    <t xml:space="preserve">opelcvili@gmail.com   </t>
  </si>
  <si>
    <t>"Млада лика" Б.Карађорђево</t>
  </si>
  <si>
    <t>Жељко Салапура</t>
  </si>
  <si>
    <t>064/2801003</t>
  </si>
  <si>
    <t>komesarijatns@gmail.com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</si>
</sst>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</numFmts>
  <fonts count="7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b/>
      <sz val="22"/>
      <name val="Arial"/>
      <family val="2"/>
    </font>
    <font>
      <b/>
      <sz val="26"/>
      <name val="Times New Roman"/>
      <family val="1"/>
    </font>
    <font>
      <b/>
      <sz val="26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20"/>
      <color indexed="12"/>
      <name val="Times New Roman"/>
      <family val="1"/>
    </font>
    <font>
      <sz val="20"/>
      <color indexed="10"/>
      <name val="Times New Roman"/>
      <family val="1"/>
    </font>
    <font>
      <b/>
      <sz val="24"/>
      <name val="Times New Roman"/>
      <family val="1"/>
    </font>
    <font>
      <b/>
      <sz val="24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27" fillId="0" borderId="0">
      <alignment/>
      <protection/>
    </xf>
    <xf numFmtId="0" fontId="6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1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 indent="2"/>
    </xf>
    <xf numFmtId="0" fontId="21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indent="2"/>
    </xf>
    <xf numFmtId="0" fontId="10" fillId="0" borderId="2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righ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indent="2"/>
    </xf>
    <xf numFmtId="0" fontId="17" fillId="0" borderId="0" xfId="0" applyFont="1" applyAlignment="1">
      <alignment horizontal="left" vertical="center" indent="2"/>
    </xf>
    <xf numFmtId="0" fontId="17" fillId="0" borderId="13" xfId="0" applyFont="1" applyBorder="1" applyAlignment="1">
      <alignment horizontal="left" vertical="center" indent="2"/>
    </xf>
    <xf numFmtId="0" fontId="4" fillId="0" borderId="0" xfId="0" applyFont="1" applyAlignment="1">
      <alignment horizontal="left" indent="2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69" fillId="0" borderId="30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21" fillId="0" borderId="41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72" fillId="0" borderId="10" xfId="54" applyFont="1" applyBorder="1" applyAlignment="1">
      <alignment horizontal="center" vertical="center"/>
      <protection/>
    </xf>
    <xf numFmtId="0" fontId="72" fillId="0" borderId="29" xfId="54" applyFont="1" applyBorder="1" applyAlignment="1">
      <alignment horizontal="center" vertical="center" wrapText="1"/>
      <protection/>
    </xf>
    <xf numFmtId="0" fontId="72" fillId="0" borderId="29" xfId="54" applyFont="1" applyBorder="1" applyAlignment="1">
      <alignment horizontal="center" vertical="center"/>
      <protection/>
    </xf>
    <xf numFmtId="0" fontId="72" fillId="0" borderId="29" xfId="54" applyFont="1" applyFill="1" applyBorder="1" applyAlignment="1">
      <alignment horizontal="center" vertical="center"/>
      <protection/>
    </xf>
    <xf numFmtId="0" fontId="72" fillId="0" borderId="0" xfId="54" applyFont="1" applyFill="1" applyBorder="1" applyAlignment="1">
      <alignment horizontal="center" vertical="center"/>
      <protection/>
    </xf>
    <xf numFmtId="0" fontId="72" fillId="0" borderId="13" xfId="54" applyFont="1" applyBorder="1" applyAlignment="1">
      <alignment horizontal="right" vertical="center"/>
      <protection/>
    </xf>
    <xf numFmtId="0" fontId="72" fillId="0" borderId="10" xfId="54" applyFont="1" applyBorder="1" applyAlignment="1">
      <alignment horizontal="left" vertical="center"/>
      <protection/>
    </xf>
    <xf numFmtId="0" fontId="74" fillId="0" borderId="10" xfId="0" applyFont="1" applyBorder="1" applyAlignment="1">
      <alignment vertical="center"/>
    </xf>
    <xf numFmtId="0" fontId="72" fillId="0" borderId="29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 wrapText="1"/>
    </xf>
    <xf numFmtId="0" fontId="72" fillId="0" borderId="13" xfId="54" applyFont="1" applyBorder="1" applyAlignment="1">
      <alignment horizontal="center" vertical="center"/>
      <protection/>
    </xf>
    <xf numFmtId="0" fontId="72" fillId="0" borderId="29" xfId="0" applyFont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0" fontId="72" fillId="0" borderId="0" xfId="0" applyFont="1" applyAlignment="1">
      <alignment/>
    </xf>
    <xf numFmtId="0" fontId="72" fillId="0" borderId="13" xfId="0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10" fillId="0" borderId="16" xfId="0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9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2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5" fillId="0" borderId="16" xfId="54" applyFont="1" applyBorder="1" applyAlignment="1">
      <alignment horizontal="center" vertical="top"/>
      <protection/>
    </xf>
    <xf numFmtId="0" fontId="71" fillId="0" borderId="16" xfId="0" applyFont="1" applyBorder="1" applyAlignment="1">
      <alignment/>
    </xf>
    <xf numFmtId="0" fontId="72" fillId="0" borderId="13" xfId="54" applyFont="1" applyBorder="1" applyAlignment="1">
      <alignment horizontal="center" vertical="center"/>
      <protection/>
    </xf>
    <xf numFmtId="0" fontId="7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6.7109375" style="26" customWidth="1"/>
    <col min="2" max="2" width="3.8515625" style="27" customWidth="1"/>
    <col min="3" max="3" width="32.7109375" style="27" customWidth="1"/>
    <col min="4" max="5" width="15.00390625" style="27" customWidth="1"/>
    <col min="6" max="9" width="10.7109375" style="28" customWidth="1"/>
    <col min="10" max="10" width="4.00390625" style="29" customWidth="1"/>
    <col min="11" max="16384" width="9.140625" style="29" customWidth="1"/>
  </cols>
  <sheetData>
    <row r="1" spans="1:9" ht="72.75" customHeight="1">
      <c r="A1" s="136" t="s">
        <v>5</v>
      </c>
      <c r="B1" s="137"/>
      <c r="C1" s="137"/>
      <c r="D1" s="137"/>
      <c r="E1" s="137"/>
      <c r="F1" s="137"/>
      <c r="G1" s="137"/>
      <c r="H1" s="137"/>
      <c r="I1" s="137"/>
    </row>
    <row r="2" spans="1:9" ht="60.75" customHeight="1">
      <c r="A2" s="134" t="s">
        <v>6</v>
      </c>
      <c r="B2" s="135"/>
      <c r="C2" s="135"/>
      <c r="D2" s="135"/>
      <c r="E2" s="135"/>
      <c r="F2" s="135"/>
      <c r="G2" s="135"/>
      <c r="H2" s="135"/>
      <c r="I2" s="135"/>
    </row>
    <row r="3" spans="1:9" s="30" customFormat="1" ht="49.5" customHeight="1">
      <c r="A3" s="138" t="s">
        <v>28</v>
      </c>
      <c r="B3" s="139"/>
      <c r="C3" s="75" t="s">
        <v>32</v>
      </c>
      <c r="D3" s="73" t="s">
        <v>7</v>
      </c>
      <c r="E3" s="73" t="s">
        <v>8</v>
      </c>
      <c r="F3" s="73" t="s">
        <v>33</v>
      </c>
      <c r="G3" s="73" t="s">
        <v>34</v>
      </c>
      <c r="H3" s="73" t="s">
        <v>35</v>
      </c>
      <c r="I3" s="73" t="s">
        <v>36</v>
      </c>
    </row>
    <row r="4" spans="1:9" ht="49.5" customHeight="1">
      <c r="A4" s="76">
        <v>1</v>
      </c>
      <c r="B4" s="77" t="s">
        <v>1</v>
      </c>
      <c r="C4" s="78" t="str">
        <f>Pomocni!B1</f>
        <v>Јединство</v>
      </c>
      <c r="D4" s="79">
        <f>Pomocni!I1</f>
        <v>0</v>
      </c>
      <c r="E4" s="74">
        <f>Pomocni!G1</f>
        <v>0</v>
      </c>
      <c r="F4" s="74">
        <f>Pomocni!C1</f>
        <v>0</v>
      </c>
      <c r="G4" s="74">
        <f>Pomocni!D1</f>
        <v>0</v>
      </c>
      <c r="H4" s="74">
        <f>Pomocni!E1</f>
        <v>0</v>
      </c>
      <c r="I4" s="74">
        <f>Pomocni!F1</f>
        <v>0</v>
      </c>
    </row>
    <row r="5" spans="1:9" ht="49.5" customHeight="1">
      <c r="A5" s="76">
        <v>2</v>
      </c>
      <c r="B5" s="77" t="s">
        <v>1</v>
      </c>
      <c r="C5" s="78" t="str">
        <f>Pomocni!B2</f>
        <v>Раднички</v>
      </c>
      <c r="D5" s="79">
        <f>Pomocni!I2</f>
        <v>0</v>
      </c>
      <c r="E5" s="74">
        <f>Pomocni!G2</f>
        <v>0</v>
      </c>
      <c r="F5" s="74">
        <f>Pomocni!C2</f>
        <v>0</v>
      </c>
      <c r="G5" s="74">
        <f>Pomocni!D2</f>
        <v>0</v>
      </c>
      <c r="H5" s="74">
        <f>Pomocni!E2</f>
        <v>0</v>
      </c>
      <c r="I5" s="74">
        <f>Pomocni!F2</f>
        <v>0</v>
      </c>
    </row>
    <row r="6" spans="1:9" ht="49.5" customHeight="1">
      <c r="A6" s="76">
        <v>3</v>
      </c>
      <c r="B6" s="77" t="s">
        <v>1</v>
      </c>
      <c r="C6" s="78" t="str">
        <f>Pomocni!B3</f>
        <v>Лехел</v>
      </c>
      <c r="D6" s="79">
        <f>Pomocni!I3</f>
        <v>0</v>
      </c>
      <c r="E6" s="74">
        <f>Pomocni!G3</f>
        <v>0</v>
      </c>
      <c r="F6" s="74">
        <f>Pomocni!C3</f>
        <v>0</v>
      </c>
      <c r="G6" s="74">
        <f>Pomocni!D3</f>
        <v>0</v>
      </c>
      <c r="H6" s="74">
        <f>Pomocni!E3</f>
        <v>0</v>
      </c>
      <c r="I6" s="74">
        <f>Pomocni!F3</f>
        <v>0</v>
      </c>
    </row>
    <row r="7" spans="1:9" ht="49.5" customHeight="1">
      <c r="A7" s="76">
        <v>4</v>
      </c>
      <c r="B7" s="77" t="s">
        <v>1</v>
      </c>
      <c r="C7" s="78" t="str">
        <f>Pomocni!B4</f>
        <v>Млада Лика</v>
      </c>
      <c r="D7" s="79">
        <f>Pomocni!I4</f>
        <v>0</v>
      </c>
      <c r="E7" s="74">
        <f>Pomocni!G4</f>
        <v>0</v>
      </c>
      <c r="F7" s="74">
        <f>Pomocni!C4</f>
        <v>0</v>
      </c>
      <c r="G7" s="74">
        <f>Pomocni!D4</f>
        <v>0</v>
      </c>
      <c r="H7" s="74">
        <f>Pomocni!E4</f>
        <v>0</v>
      </c>
      <c r="I7" s="74">
        <f>Pomocni!F4</f>
        <v>0</v>
      </c>
    </row>
    <row r="8" ht="24" customHeight="1"/>
    <row r="9" ht="150.75" customHeight="1"/>
    <row r="10" spans="6:9" ht="27.75">
      <c r="F10" s="28">
        <f>Pomocni!C6</f>
        <v>0</v>
      </c>
      <c r="G10" s="28">
        <f>Pomocni!D6</f>
        <v>0</v>
      </c>
      <c r="H10" s="28">
        <f>Pomocni!E6</f>
        <v>0</v>
      </c>
      <c r="I10" s="28">
        <f>Pomocni!F6</f>
        <v>0</v>
      </c>
    </row>
  </sheetData>
  <sheetProtection/>
  <mergeCells count="3">
    <mergeCell ref="A2:I2"/>
    <mergeCell ref="A1:I1"/>
    <mergeCell ref="A3:B3"/>
  </mergeCells>
  <printOptions horizontalCentered="1"/>
  <pageMargins left="0.5" right="0.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9.7109375" style="87" customWidth="1"/>
    <col min="2" max="2" width="2.7109375" style="12" customWidth="1"/>
    <col min="3" max="3" width="15.7109375" style="13" customWidth="1"/>
    <col min="4" max="4" width="9.140625" style="14" customWidth="1"/>
    <col min="5" max="5" width="1.7109375" style="12" bestFit="1" customWidth="1"/>
    <col min="6" max="6" width="14.8515625" style="13" customWidth="1"/>
    <col min="7" max="16384" width="9.140625" style="15" customWidth="1"/>
  </cols>
  <sheetData>
    <row r="1" spans="1:6" ht="54" customHeight="1">
      <c r="A1" s="140" t="s">
        <v>5</v>
      </c>
      <c r="B1" s="141"/>
      <c r="C1" s="141"/>
      <c r="D1" s="141"/>
      <c r="E1" s="141"/>
      <c r="F1" s="141"/>
    </row>
    <row r="2" spans="1:6" ht="30" customHeight="1">
      <c r="A2" s="142" t="s">
        <v>9</v>
      </c>
      <c r="B2" s="143"/>
      <c r="C2" s="143"/>
      <c r="D2" s="143"/>
      <c r="E2" s="143"/>
      <c r="F2" s="143"/>
    </row>
    <row r="3" spans="1:6" s="34" customFormat="1" ht="18.75">
      <c r="A3" s="84"/>
      <c r="B3" s="32"/>
      <c r="C3" s="31"/>
      <c r="D3" s="33"/>
      <c r="E3" s="32"/>
      <c r="F3" s="31"/>
    </row>
    <row r="4" spans="1:6" s="34" customFormat="1" ht="20.25">
      <c r="A4" s="144" t="s">
        <v>30</v>
      </c>
      <c r="B4" s="145"/>
      <c r="C4" s="145"/>
      <c r="D4" s="145"/>
      <c r="E4" s="145"/>
      <c r="F4" s="145"/>
    </row>
    <row r="5" spans="1:6" s="34" customFormat="1" ht="18.75">
      <c r="A5" s="84"/>
      <c r="B5" s="32"/>
      <c r="C5" s="31"/>
      <c r="D5" s="33"/>
      <c r="E5" s="32"/>
      <c r="F5" s="31"/>
    </row>
    <row r="6" spans="1:6" s="38" customFormat="1" ht="26.25" customHeight="1">
      <c r="A6" s="88">
        <v>1</v>
      </c>
      <c r="B6" s="89" t="s">
        <v>1</v>
      </c>
      <c r="C6" s="90" t="s">
        <v>10</v>
      </c>
      <c r="D6" s="88">
        <v>13</v>
      </c>
      <c r="E6" s="90" t="s">
        <v>1</v>
      </c>
      <c r="F6" s="90" t="s">
        <v>11</v>
      </c>
    </row>
    <row r="7" spans="1:6" s="38" customFormat="1" ht="21" customHeight="1">
      <c r="A7" s="86" t="str">
        <f>'Tak.brojevi'!C4</f>
        <v>Јединство</v>
      </c>
      <c r="B7" s="80" t="s">
        <v>0</v>
      </c>
      <c r="C7" s="81" t="str">
        <f>'Tak.brojevi'!C7</f>
        <v>Млада Лика</v>
      </c>
      <c r="D7" s="82" t="s">
        <v>1</v>
      </c>
      <c r="E7" s="80" t="s">
        <v>2</v>
      </c>
      <c r="F7" s="83" t="s">
        <v>1</v>
      </c>
    </row>
    <row r="8" spans="1:6" s="38" customFormat="1" ht="21" customHeight="1">
      <c r="A8" s="86" t="str">
        <f>'Tak.brojevi'!C5</f>
        <v>Раднички</v>
      </c>
      <c r="B8" s="80" t="s">
        <v>0</v>
      </c>
      <c r="C8" s="81" t="str">
        <f>'Tak.brojevi'!C6</f>
        <v>Лехел</v>
      </c>
      <c r="D8" s="82" t="s">
        <v>1</v>
      </c>
      <c r="E8" s="80" t="s">
        <v>2</v>
      </c>
      <c r="F8" s="83" t="s">
        <v>1</v>
      </c>
    </row>
    <row r="9" spans="1:6" s="38" customFormat="1" ht="21" customHeight="1">
      <c r="A9" s="85"/>
      <c r="B9" s="36"/>
      <c r="C9" s="37"/>
      <c r="D9" s="35"/>
      <c r="E9" s="36"/>
      <c r="F9" s="37"/>
    </row>
    <row r="10" spans="1:6" s="38" customFormat="1" ht="26.25" customHeight="1">
      <c r="A10" s="88">
        <v>2</v>
      </c>
      <c r="B10" s="89" t="s">
        <v>1</v>
      </c>
      <c r="C10" s="90" t="s">
        <v>10</v>
      </c>
      <c r="D10" s="88">
        <v>27</v>
      </c>
      <c r="E10" s="90" t="s">
        <v>1</v>
      </c>
      <c r="F10" s="90" t="s">
        <v>11</v>
      </c>
    </row>
    <row r="11" spans="1:6" s="38" customFormat="1" ht="21" customHeight="1">
      <c r="A11" s="86" t="str">
        <f>'Tak.brojevi'!C7</f>
        <v>Млада Лика</v>
      </c>
      <c r="B11" s="80" t="s">
        <v>0</v>
      </c>
      <c r="C11" s="81" t="str">
        <f>'Tak.brojevi'!C6</f>
        <v>Лехел</v>
      </c>
      <c r="D11" s="82" t="s">
        <v>1</v>
      </c>
      <c r="E11" s="80" t="s">
        <v>2</v>
      </c>
      <c r="F11" s="83" t="s">
        <v>1</v>
      </c>
    </row>
    <row r="12" spans="1:6" s="38" customFormat="1" ht="21" customHeight="1">
      <c r="A12" s="86" t="str">
        <f>'Tak.brojevi'!C4</f>
        <v>Јединство</v>
      </c>
      <c r="B12" s="80" t="s">
        <v>0</v>
      </c>
      <c r="C12" s="81" t="str">
        <f>'Tak.brojevi'!C5</f>
        <v>Раднички</v>
      </c>
      <c r="D12" s="82" t="s">
        <v>1</v>
      </c>
      <c r="E12" s="80" t="s">
        <v>2</v>
      </c>
      <c r="F12" s="83" t="s">
        <v>1</v>
      </c>
    </row>
    <row r="13" spans="1:6" s="38" customFormat="1" ht="21" customHeight="1">
      <c r="A13" s="85"/>
      <c r="B13" s="36"/>
      <c r="C13" s="37"/>
      <c r="D13" s="35"/>
      <c r="E13" s="36"/>
      <c r="F13" s="37"/>
    </row>
    <row r="14" spans="1:6" s="38" customFormat="1" ht="26.25" customHeight="1">
      <c r="A14" s="88">
        <v>3</v>
      </c>
      <c r="B14" s="89" t="s">
        <v>1</v>
      </c>
      <c r="C14" s="90" t="s">
        <v>10</v>
      </c>
      <c r="D14" s="88">
        <v>3</v>
      </c>
      <c r="E14" s="90" t="s">
        <v>1</v>
      </c>
      <c r="F14" s="90" t="s">
        <v>12</v>
      </c>
    </row>
    <row r="15" spans="1:6" s="38" customFormat="1" ht="21" customHeight="1">
      <c r="A15" s="86" t="str">
        <f>'Tak.brojevi'!C5</f>
        <v>Раднички</v>
      </c>
      <c r="B15" s="80" t="s">
        <v>0</v>
      </c>
      <c r="C15" s="81" t="str">
        <f>'Tak.brojevi'!C7</f>
        <v>Млада Лика</v>
      </c>
      <c r="D15" s="82" t="s">
        <v>1</v>
      </c>
      <c r="E15" s="80" t="s">
        <v>2</v>
      </c>
      <c r="F15" s="83" t="s">
        <v>1</v>
      </c>
    </row>
    <row r="16" spans="1:6" s="38" customFormat="1" ht="21" customHeight="1">
      <c r="A16" s="86" t="str">
        <f>'Tak.brojevi'!C6</f>
        <v>Лехел</v>
      </c>
      <c r="B16" s="80" t="s">
        <v>0</v>
      </c>
      <c r="C16" s="81" t="str">
        <f>'Tak.brojevi'!C4</f>
        <v>Јединство</v>
      </c>
      <c r="D16" s="82" t="s">
        <v>1</v>
      </c>
      <c r="E16" s="80" t="s">
        <v>2</v>
      </c>
      <c r="F16" s="83" t="s">
        <v>1</v>
      </c>
    </row>
    <row r="17" spans="1:6" s="34" customFormat="1" ht="31.5" customHeight="1">
      <c r="A17" s="84"/>
      <c r="B17" s="32"/>
      <c r="C17" s="31"/>
      <c r="D17" s="33"/>
      <c r="E17" s="32"/>
      <c r="F17" s="31"/>
    </row>
    <row r="18" spans="1:6" s="38" customFormat="1" ht="21" customHeight="1">
      <c r="A18" s="144" t="s">
        <v>29</v>
      </c>
      <c r="B18" s="145"/>
      <c r="C18" s="145"/>
      <c r="D18" s="145"/>
      <c r="E18" s="145"/>
      <c r="F18" s="145"/>
    </row>
    <row r="19" spans="1:6" s="34" customFormat="1" ht="21" customHeight="1">
      <c r="A19" s="84"/>
      <c r="B19" s="32"/>
      <c r="C19" s="31"/>
      <c r="D19" s="33"/>
      <c r="E19" s="32"/>
      <c r="F19" s="31"/>
    </row>
    <row r="20" spans="1:6" s="38" customFormat="1" ht="26.25" customHeight="1">
      <c r="A20" s="88">
        <v>4</v>
      </c>
      <c r="B20" s="89" t="s">
        <v>1</v>
      </c>
      <c r="C20" s="90" t="s">
        <v>10</v>
      </c>
      <c r="D20" s="88">
        <v>2</v>
      </c>
      <c r="E20" s="90" t="s">
        <v>1</v>
      </c>
      <c r="F20" s="90" t="s">
        <v>31</v>
      </c>
    </row>
    <row r="21" spans="1:6" s="38" customFormat="1" ht="21" customHeight="1">
      <c r="A21" s="86" t="str">
        <f>'Tak.brojevi'!C7</f>
        <v>Млада Лика</v>
      </c>
      <c r="B21" s="80" t="s">
        <v>0</v>
      </c>
      <c r="C21" s="81" t="str">
        <f>'Tak.brojevi'!C4</f>
        <v>Јединство</v>
      </c>
      <c r="D21" s="82" t="s">
        <v>1</v>
      </c>
      <c r="E21" s="80" t="s">
        <v>2</v>
      </c>
      <c r="F21" s="83" t="s">
        <v>1</v>
      </c>
    </row>
    <row r="22" spans="1:6" s="38" customFormat="1" ht="21" customHeight="1">
      <c r="A22" s="86" t="str">
        <f>'Tak.brojevi'!C6</f>
        <v>Лехел</v>
      </c>
      <c r="B22" s="80" t="s">
        <v>0</v>
      </c>
      <c r="C22" s="81" t="str">
        <f>'Tak.brojevi'!C5</f>
        <v>Раднички</v>
      </c>
      <c r="D22" s="82" t="s">
        <v>1</v>
      </c>
      <c r="E22" s="80" t="s">
        <v>2</v>
      </c>
      <c r="F22" s="83" t="s">
        <v>1</v>
      </c>
    </row>
    <row r="23" spans="1:6" s="38" customFormat="1" ht="21" customHeight="1">
      <c r="A23" s="85"/>
      <c r="B23" s="36"/>
      <c r="C23" s="37"/>
      <c r="D23" s="35"/>
      <c r="E23" s="36"/>
      <c r="F23" s="37"/>
    </row>
    <row r="24" spans="1:6" s="38" customFormat="1" ht="26.25" customHeight="1">
      <c r="A24" s="88">
        <v>5</v>
      </c>
      <c r="B24" s="89" t="s">
        <v>1</v>
      </c>
      <c r="C24" s="90" t="s">
        <v>10</v>
      </c>
      <c r="D24" s="88">
        <v>9</v>
      </c>
      <c r="E24" s="90" t="s">
        <v>1</v>
      </c>
      <c r="F24" s="90" t="s">
        <v>31</v>
      </c>
    </row>
    <row r="25" spans="1:6" s="38" customFormat="1" ht="21" customHeight="1">
      <c r="A25" s="86" t="str">
        <f>'Tak.brojevi'!C6</f>
        <v>Лехел</v>
      </c>
      <c r="B25" s="80" t="s">
        <v>0</v>
      </c>
      <c r="C25" s="81" t="str">
        <f>'Tak.brojevi'!C7</f>
        <v>Млада Лика</v>
      </c>
      <c r="D25" s="82" t="s">
        <v>1</v>
      </c>
      <c r="E25" s="80" t="s">
        <v>2</v>
      </c>
      <c r="F25" s="83" t="s">
        <v>1</v>
      </c>
    </row>
    <row r="26" spans="1:6" s="38" customFormat="1" ht="21" customHeight="1">
      <c r="A26" s="86" t="str">
        <f>'Tak.brojevi'!C5</f>
        <v>Раднички</v>
      </c>
      <c r="B26" s="80" t="s">
        <v>0</v>
      </c>
      <c r="C26" s="81" t="str">
        <f>'Tak.brojevi'!C4</f>
        <v>Јединство</v>
      </c>
      <c r="D26" s="82" t="s">
        <v>1</v>
      </c>
      <c r="E26" s="80" t="s">
        <v>2</v>
      </c>
      <c r="F26" s="83" t="s">
        <v>1</v>
      </c>
    </row>
    <row r="27" spans="1:6" s="38" customFormat="1" ht="21" customHeight="1">
      <c r="A27" s="85"/>
      <c r="B27" s="36"/>
      <c r="C27" s="37"/>
      <c r="D27" s="35"/>
      <c r="E27" s="36"/>
      <c r="F27" s="37"/>
    </row>
    <row r="28" spans="1:6" s="38" customFormat="1" ht="26.25" customHeight="1">
      <c r="A28" s="88">
        <v>6</v>
      </c>
      <c r="B28" s="89" t="s">
        <v>1</v>
      </c>
      <c r="C28" s="90" t="s">
        <v>10</v>
      </c>
      <c r="D28" s="88">
        <v>16</v>
      </c>
      <c r="E28" s="90" t="s">
        <v>1</v>
      </c>
      <c r="F28" s="90" t="s">
        <v>31</v>
      </c>
    </row>
    <row r="29" spans="1:6" s="38" customFormat="1" ht="21" customHeight="1">
      <c r="A29" s="86" t="str">
        <f>'Tak.brojevi'!C7</f>
        <v>Млада Лика</v>
      </c>
      <c r="B29" s="80" t="s">
        <v>0</v>
      </c>
      <c r="C29" s="81" t="str">
        <f>'Tak.brojevi'!C5</f>
        <v>Раднички</v>
      </c>
      <c r="D29" s="82" t="s">
        <v>1</v>
      </c>
      <c r="E29" s="80" t="s">
        <v>2</v>
      </c>
      <c r="F29" s="83" t="s">
        <v>1</v>
      </c>
    </row>
    <row r="30" spans="1:6" s="38" customFormat="1" ht="21" customHeight="1">
      <c r="A30" s="86" t="str">
        <f>'Tak.brojevi'!C4</f>
        <v>Јединство</v>
      </c>
      <c r="B30" s="80" t="s">
        <v>0</v>
      </c>
      <c r="C30" s="81" t="str">
        <f>'Tak.brojevi'!C6</f>
        <v>Лехел</v>
      </c>
      <c r="D30" s="82" t="s">
        <v>1</v>
      </c>
      <c r="E30" s="80" t="s">
        <v>2</v>
      </c>
      <c r="F30" s="83" t="s">
        <v>1</v>
      </c>
    </row>
    <row r="31" spans="1:6" s="38" customFormat="1" ht="21" customHeight="1">
      <c r="A31" s="85"/>
      <c r="B31" s="36"/>
      <c r="C31" s="37"/>
      <c r="D31" s="35"/>
      <c r="E31" s="36"/>
      <c r="F31" s="37"/>
    </row>
    <row r="32" spans="1:6" s="38" customFormat="1" ht="21" customHeight="1">
      <c r="A32" s="85"/>
      <c r="B32" s="36"/>
      <c r="C32" s="37"/>
      <c r="D32" s="35"/>
      <c r="E32" s="36"/>
      <c r="F32" s="37"/>
    </row>
    <row r="33" spans="1:6" s="38" customFormat="1" ht="21" customHeight="1">
      <c r="A33" s="85"/>
      <c r="B33" s="36"/>
      <c r="C33" s="37"/>
      <c r="D33" s="35"/>
      <c r="E33" s="36"/>
      <c r="F33" s="37"/>
    </row>
    <row r="34" spans="1:6" s="38" customFormat="1" ht="21" customHeight="1">
      <c r="A34" s="85"/>
      <c r="B34" s="36"/>
      <c r="C34" s="37"/>
      <c r="D34" s="35"/>
      <c r="E34" s="36"/>
      <c r="F34" s="37"/>
    </row>
    <row r="35" spans="1:6" s="34" customFormat="1" ht="21" customHeight="1">
      <c r="A35" s="84"/>
      <c r="B35" s="32"/>
      <c r="C35" s="31"/>
      <c r="D35" s="33"/>
      <c r="E35" s="32"/>
      <c r="F35" s="31"/>
    </row>
    <row r="36" spans="1:6" s="34" customFormat="1" ht="21" customHeight="1">
      <c r="A36" s="84"/>
      <c r="B36" s="32"/>
      <c r="C36" s="31"/>
      <c r="D36" s="33"/>
      <c r="E36" s="32"/>
      <c r="F36" s="31"/>
    </row>
    <row r="37" spans="1:6" s="34" customFormat="1" ht="21" customHeight="1">
      <c r="A37" s="84"/>
      <c r="B37" s="32"/>
      <c r="C37" s="31"/>
      <c r="D37" s="33"/>
      <c r="E37" s="32"/>
      <c r="F37" s="31"/>
    </row>
    <row r="38" spans="1:6" s="34" customFormat="1" ht="21" customHeight="1">
      <c r="A38" s="84"/>
      <c r="B38" s="32"/>
      <c r="C38" s="31"/>
      <c r="D38" s="33"/>
      <c r="E38" s="32"/>
      <c r="F38" s="31"/>
    </row>
    <row r="39" spans="1:6" s="34" customFormat="1" ht="21" customHeight="1">
      <c r="A39" s="84"/>
      <c r="B39" s="32"/>
      <c r="C39" s="31"/>
      <c r="D39" s="33"/>
      <c r="E39" s="32"/>
      <c r="F39" s="31"/>
    </row>
    <row r="40" spans="1:6" s="34" customFormat="1" ht="21" customHeight="1">
      <c r="A40" s="84"/>
      <c r="B40" s="32"/>
      <c r="C40" s="31"/>
      <c r="D40" s="33"/>
      <c r="E40" s="32"/>
      <c r="F40" s="31"/>
    </row>
    <row r="41" spans="1:6" s="34" customFormat="1" ht="21" customHeight="1">
      <c r="A41" s="84"/>
      <c r="B41" s="32"/>
      <c r="C41" s="31"/>
      <c r="D41" s="33"/>
      <c r="E41" s="32"/>
      <c r="F41" s="31"/>
    </row>
    <row r="42" spans="1:6" s="34" customFormat="1" ht="18.75">
      <c r="A42" s="84"/>
      <c r="B42" s="32"/>
      <c r="C42" s="31"/>
      <c r="D42" s="33"/>
      <c r="E42" s="32"/>
      <c r="F42" s="31"/>
    </row>
    <row r="43" spans="1:6" s="34" customFormat="1" ht="18.75">
      <c r="A43" s="84"/>
      <c r="B43" s="32"/>
      <c r="C43" s="31"/>
      <c r="D43" s="33"/>
      <c r="E43" s="32"/>
      <c r="F43" s="31"/>
    </row>
    <row r="44" spans="1:6" s="34" customFormat="1" ht="18.75">
      <c r="A44" s="84"/>
      <c r="B44" s="32"/>
      <c r="C44" s="31"/>
      <c r="D44" s="33"/>
      <c r="E44" s="32"/>
      <c r="F44" s="31"/>
    </row>
    <row r="45" spans="1:6" s="34" customFormat="1" ht="18.75">
      <c r="A45" s="84"/>
      <c r="B45" s="32"/>
      <c r="C45" s="31"/>
      <c r="D45" s="33"/>
      <c r="E45" s="32"/>
      <c r="F45" s="31"/>
    </row>
  </sheetData>
  <sheetProtection/>
  <mergeCells count="4">
    <mergeCell ref="A1:F1"/>
    <mergeCell ref="A2:F2"/>
    <mergeCell ref="A18:F18"/>
    <mergeCell ref="A4:F4"/>
  </mergeCells>
  <printOptions horizontalCentered="1"/>
  <pageMargins left="0.5" right="0.5" top="0.75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="75" zoomScaleNormal="75" zoomScalePageLayoutView="0" workbookViewId="0" topLeftCell="A1">
      <selection activeCell="D5" sqref="D5"/>
    </sheetView>
  </sheetViews>
  <sheetFormatPr defaultColWidth="9.140625" defaultRowHeight="12.75"/>
  <cols>
    <col min="1" max="1" width="7.7109375" style="16" customWidth="1"/>
    <col min="2" max="2" width="3.421875" style="16" bestFit="1" customWidth="1"/>
    <col min="3" max="3" width="26.28125" style="25" customWidth="1"/>
    <col min="4" max="4" width="9.00390625" style="16" customWidth="1"/>
    <col min="5" max="5" width="3.140625" style="16" bestFit="1" customWidth="1"/>
    <col min="6" max="7" width="9.00390625" style="16" customWidth="1"/>
    <col min="8" max="8" width="3.140625" style="16" bestFit="1" customWidth="1"/>
    <col min="9" max="10" width="9.00390625" style="16" customWidth="1"/>
    <col min="11" max="11" width="3.140625" style="16" bestFit="1" customWidth="1"/>
    <col min="12" max="13" width="9.00390625" style="16" customWidth="1"/>
    <col min="14" max="14" width="3.140625" style="16" bestFit="1" customWidth="1"/>
    <col min="15" max="15" width="9.00390625" style="16" customWidth="1"/>
    <col min="16" max="18" width="6.7109375" style="16" customWidth="1"/>
    <col min="19" max="19" width="3.7109375" style="16" customWidth="1"/>
    <col min="20" max="20" width="1.7109375" style="16" customWidth="1"/>
    <col min="21" max="21" width="3.7109375" style="16" customWidth="1"/>
    <col min="22" max="39" width="5.7109375" style="16" customWidth="1"/>
    <col min="40" max="16384" width="9.140625" style="16" customWidth="1"/>
  </cols>
  <sheetData>
    <row r="1" spans="1:17" ht="69.75" customHeight="1">
      <c r="A1" s="150" t="s">
        <v>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51" customHeight="1" thickBot="1">
      <c r="A2" s="152" t="s">
        <v>25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8" s="43" customFormat="1" ht="59.25" customHeight="1" thickBot="1">
      <c r="A3" s="154" t="s">
        <v>22</v>
      </c>
      <c r="B3" s="155"/>
      <c r="C3" s="103" t="s">
        <v>32</v>
      </c>
      <c r="D3" s="149" t="str">
        <f>'Tak.brojevi'!C4</f>
        <v>Јединство</v>
      </c>
      <c r="E3" s="146"/>
      <c r="F3" s="146"/>
      <c r="G3" s="146" t="str">
        <f>'Tak.brojevi'!C5</f>
        <v>Раднички</v>
      </c>
      <c r="H3" s="146"/>
      <c r="I3" s="146"/>
      <c r="J3" s="146" t="str">
        <f>'Tak.brojevi'!C6</f>
        <v>Лехел</v>
      </c>
      <c r="K3" s="146"/>
      <c r="L3" s="146"/>
      <c r="M3" s="146" t="str">
        <f>'Tak.brojevi'!C7</f>
        <v>Млада Лика</v>
      </c>
      <c r="N3" s="147"/>
      <c r="O3" s="148"/>
      <c r="P3" s="70" t="s">
        <v>26</v>
      </c>
      <c r="Q3" s="71" t="s">
        <v>27</v>
      </c>
      <c r="R3" s="72" t="s">
        <v>28</v>
      </c>
    </row>
    <row r="4" spans="1:21" s="43" customFormat="1" ht="49.5" customHeight="1" thickTop="1">
      <c r="A4" s="69">
        <f>'Tak.brojevi'!A4</f>
        <v>1</v>
      </c>
      <c r="B4" s="104" t="str">
        <f>'Tak.brojevi'!B4</f>
        <v>.</v>
      </c>
      <c r="C4" s="100" t="str">
        <f>'Tak.brojevi'!C4</f>
        <v>Јединство</v>
      </c>
      <c r="D4" s="107"/>
      <c r="E4" s="108"/>
      <c r="F4" s="109"/>
      <c r="G4" s="44" t="str">
        <f>Rezultati!D12</f>
        <v>.</v>
      </c>
      <c r="H4" s="45" t="s">
        <v>2</v>
      </c>
      <c r="I4" s="46" t="str">
        <f>Rezultati!F12</f>
        <v>.</v>
      </c>
      <c r="J4" s="47" t="str">
        <f>Rezultati!F16</f>
        <v>.</v>
      </c>
      <c r="K4" s="48" t="s">
        <v>2</v>
      </c>
      <c r="L4" s="49" t="str">
        <f>Rezultati!D16</f>
        <v>.</v>
      </c>
      <c r="M4" s="44" t="str">
        <f>Rezultati!D7</f>
        <v>.</v>
      </c>
      <c r="N4" s="45" t="s">
        <v>2</v>
      </c>
      <c r="O4" s="45" t="str">
        <f>Rezultati!F7</f>
        <v>.</v>
      </c>
      <c r="P4" s="94">
        <f>Pomocni!H1</f>
        <v>0</v>
      </c>
      <c r="Q4" s="91">
        <f>Pomocni!I1</f>
        <v>0</v>
      </c>
      <c r="R4" s="97"/>
      <c r="S4" s="51"/>
      <c r="T4" s="51"/>
      <c r="U4" s="51"/>
    </row>
    <row r="5" spans="1:21" s="43" customFormat="1" ht="49.5" customHeight="1">
      <c r="A5" s="60">
        <f>'Tak.brojevi'!A5</f>
        <v>2</v>
      </c>
      <c r="B5" s="105" t="str">
        <f>'Tak.brojevi'!B5</f>
        <v>.</v>
      </c>
      <c r="C5" s="101" t="str">
        <f>'Tak.brojevi'!C5</f>
        <v>Раднички</v>
      </c>
      <c r="D5" s="53" t="str">
        <f>Rezultati!F12</f>
        <v>.</v>
      </c>
      <c r="E5" s="52" t="s">
        <v>2</v>
      </c>
      <c r="F5" s="54" t="str">
        <f>Rezultati!D12</f>
        <v>.</v>
      </c>
      <c r="G5" s="110"/>
      <c r="H5" s="111"/>
      <c r="I5" s="112"/>
      <c r="J5" s="55" t="str">
        <f>Rezultati!D8</f>
        <v>.</v>
      </c>
      <c r="K5" s="56" t="s">
        <v>2</v>
      </c>
      <c r="L5" s="57" t="str">
        <f>Rezultati!F8</f>
        <v>.</v>
      </c>
      <c r="M5" s="58" t="str">
        <f>Rezultati!D15</f>
        <v>.</v>
      </c>
      <c r="N5" s="52" t="s">
        <v>2</v>
      </c>
      <c r="O5" s="52" t="str">
        <f>Rezultati!F15</f>
        <v>.</v>
      </c>
      <c r="P5" s="95">
        <f>Pomocni!H2</f>
        <v>0</v>
      </c>
      <c r="Q5" s="92">
        <f>Pomocni!I2</f>
        <v>0</v>
      </c>
      <c r="R5" s="98"/>
      <c r="S5" s="51"/>
      <c r="T5" s="51"/>
      <c r="U5" s="51"/>
    </row>
    <row r="6" spans="1:21" s="43" customFormat="1" ht="49.5" customHeight="1">
      <c r="A6" s="60">
        <f>'Tak.brojevi'!A6</f>
        <v>3</v>
      </c>
      <c r="B6" s="105" t="str">
        <f>'Tak.brojevi'!B6</f>
        <v>.</v>
      </c>
      <c r="C6" s="101" t="str">
        <f>'Tak.brojevi'!C6</f>
        <v>Лехел</v>
      </c>
      <c r="D6" s="59" t="str">
        <f>Rezultati!D16</f>
        <v>.</v>
      </c>
      <c r="E6" s="56" t="s">
        <v>2</v>
      </c>
      <c r="F6" s="57" t="str">
        <f>Rezultati!F16</f>
        <v>.</v>
      </c>
      <c r="G6" s="58" t="str">
        <f>Rezultati!F8</f>
        <v>.</v>
      </c>
      <c r="H6" s="52" t="s">
        <v>2</v>
      </c>
      <c r="I6" s="54" t="str">
        <f>Rezultati!D8</f>
        <v>.</v>
      </c>
      <c r="J6" s="110"/>
      <c r="K6" s="111"/>
      <c r="L6" s="112"/>
      <c r="M6" s="55" t="str">
        <f>Rezultati!F11</f>
        <v>.</v>
      </c>
      <c r="N6" s="56" t="s">
        <v>2</v>
      </c>
      <c r="O6" s="56" t="str">
        <f>Rezultati!D11</f>
        <v>.</v>
      </c>
      <c r="P6" s="95">
        <f>Pomocni!H3</f>
        <v>0</v>
      </c>
      <c r="Q6" s="92">
        <f>Pomocni!I3</f>
        <v>0</v>
      </c>
      <c r="R6" s="98"/>
      <c r="S6" s="51"/>
      <c r="T6" s="51"/>
      <c r="U6" s="51"/>
    </row>
    <row r="7" spans="1:21" s="43" customFormat="1" ht="49.5" customHeight="1" thickBot="1">
      <c r="A7" s="61">
        <f>'Tak.brojevi'!A7</f>
        <v>4</v>
      </c>
      <c r="B7" s="106" t="str">
        <f>'Tak.brojevi'!B7</f>
        <v>.</v>
      </c>
      <c r="C7" s="102" t="str">
        <f>'Tak.brojevi'!C7</f>
        <v>Млада Лика</v>
      </c>
      <c r="D7" s="63" t="str">
        <f>Rezultati!F7</f>
        <v>.</v>
      </c>
      <c r="E7" s="62" t="s">
        <v>2</v>
      </c>
      <c r="F7" s="64" t="str">
        <f>Rezultati!D7</f>
        <v>.</v>
      </c>
      <c r="G7" s="65" t="str">
        <f>Rezultati!F15</f>
        <v>.</v>
      </c>
      <c r="H7" s="66" t="s">
        <v>2</v>
      </c>
      <c r="I7" s="67" t="str">
        <f>Rezultati!D15</f>
        <v>.</v>
      </c>
      <c r="J7" s="68" t="str">
        <f>Rezultati!D11</f>
        <v>.</v>
      </c>
      <c r="K7" s="62" t="s">
        <v>2</v>
      </c>
      <c r="L7" s="64" t="str">
        <f>Rezultati!F11</f>
        <v>.</v>
      </c>
      <c r="M7" s="113"/>
      <c r="N7" s="114"/>
      <c r="O7" s="114"/>
      <c r="P7" s="96">
        <f>Pomocni!H4</f>
        <v>0</v>
      </c>
      <c r="Q7" s="93">
        <f>Pomocni!I4</f>
        <v>0</v>
      </c>
      <c r="R7" s="99"/>
      <c r="S7" s="50"/>
      <c r="T7" s="50"/>
      <c r="U7" s="50"/>
    </row>
    <row r="8" spans="4:21" ht="15.75" customHeight="1">
      <c r="D8" s="18"/>
      <c r="E8" s="18"/>
      <c r="F8" s="18"/>
      <c r="G8" s="17"/>
      <c r="H8" s="17"/>
      <c r="I8" s="17"/>
      <c r="J8" s="18"/>
      <c r="K8" s="18"/>
      <c r="L8" s="18"/>
      <c r="M8" s="17"/>
      <c r="N8" s="17"/>
      <c r="O8" s="17"/>
      <c r="P8" s="19"/>
      <c r="Q8" s="19"/>
      <c r="R8" s="19"/>
      <c r="S8" s="17"/>
      <c r="T8" s="17"/>
      <c r="U8" s="17"/>
    </row>
    <row r="9" spans="4:21" ht="15.75" customHeight="1"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9"/>
      <c r="T9" s="19"/>
      <c r="U9" s="19"/>
    </row>
  </sheetData>
  <sheetProtection/>
  <mergeCells count="7">
    <mergeCell ref="M3:O3"/>
    <mergeCell ref="J3:L3"/>
    <mergeCell ref="G3:I3"/>
    <mergeCell ref="D3:F3"/>
    <mergeCell ref="A1:Q1"/>
    <mergeCell ref="A2:Q2"/>
    <mergeCell ref="A3:B3"/>
  </mergeCells>
  <printOptions horizontalCentered="1"/>
  <pageMargins left="0.25" right="0.2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zoomScale="80" zoomScaleNormal="80" zoomScalePageLayoutView="0" workbookViewId="0" topLeftCell="A1">
      <selection activeCell="D25" sqref="D25"/>
    </sheetView>
  </sheetViews>
  <sheetFormatPr defaultColWidth="9.140625" defaultRowHeight="12.75"/>
  <cols>
    <col min="1" max="1" width="5.7109375" style="0" customWidth="1"/>
    <col min="2" max="2" width="2.8515625" style="0" customWidth="1"/>
    <col min="3" max="3" width="37.28125" style="0" bestFit="1" customWidth="1"/>
    <col min="4" max="4" width="7.140625" style="0" customWidth="1"/>
    <col min="5" max="5" width="7.7109375" style="0" customWidth="1"/>
    <col min="6" max="6" width="30.140625" style="0" customWidth="1"/>
    <col min="7" max="7" width="14.00390625" style="0" bestFit="1" customWidth="1"/>
    <col min="8" max="8" width="28.7109375" style="0" bestFit="1" customWidth="1"/>
    <col min="9" max="9" width="2.28125" style="0" bestFit="1" customWidth="1"/>
    <col min="10" max="10" width="9.57421875" style="0" bestFit="1" customWidth="1"/>
    <col min="11" max="12" width="14.00390625" style="0" bestFit="1" customWidth="1"/>
  </cols>
  <sheetData>
    <row r="1" spans="1:13" ht="47.25" customHeight="1">
      <c r="A1" s="156" t="s">
        <v>5</v>
      </c>
      <c r="B1" s="157"/>
      <c r="C1" s="157"/>
      <c r="D1" s="157"/>
      <c r="E1" s="157"/>
      <c r="F1" s="157"/>
      <c r="G1" s="157"/>
      <c r="H1" s="157"/>
      <c r="I1" s="115"/>
      <c r="J1" s="116"/>
      <c r="K1" s="117"/>
      <c r="L1" s="117"/>
      <c r="M1" s="117"/>
    </row>
    <row r="2" spans="1:13" ht="39" customHeight="1">
      <c r="A2" s="158" t="s">
        <v>37</v>
      </c>
      <c r="B2" s="159"/>
      <c r="C2" s="118" t="s">
        <v>38</v>
      </c>
      <c r="D2" s="119" t="s">
        <v>39</v>
      </c>
      <c r="E2" s="119" t="s">
        <v>40</v>
      </c>
      <c r="F2" s="119" t="s">
        <v>41</v>
      </c>
      <c r="G2" s="120" t="s">
        <v>42</v>
      </c>
      <c r="H2" s="121" t="s">
        <v>43</v>
      </c>
      <c r="I2" s="122"/>
      <c r="J2" s="116"/>
      <c r="K2" s="117"/>
      <c r="L2" s="117"/>
      <c r="M2" s="117"/>
    </row>
    <row r="3" spans="1:13" ht="27" customHeight="1">
      <c r="A3" s="123">
        <v>1</v>
      </c>
      <c r="B3" s="124" t="s">
        <v>1</v>
      </c>
      <c r="C3" s="125" t="s">
        <v>44</v>
      </c>
      <c r="D3" s="126"/>
      <c r="E3" s="126"/>
      <c r="F3" s="127" t="s">
        <v>45</v>
      </c>
      <c r="G3" s="128" t="s">
        <v>46</v>
      </c>
      <c r="H3" s="129"/>
      <c r="I3" s="130">
        <v>7</v>
      </c>
      <c r="J3" s="116"/>
      <c r="K3" s="116"/>
      <c r="L3" s="131"/>
      <c r="M3" s="131"/>
    </row>
    <row r="4" spans="1:13" ht="27" customHeight="1">
      <c r="A4" s="123">
        <v>2</v>
      </c>
      <c r="B4" s="124" t="s">
        <v>1</v>
      </c>
      <c r="C4" s="125" t="s">
        <v>47</v>
      </c>
      <c r="D4" s="126"/>
      <c r="E4" s="126"/>
      <c r="F4" s="127" t="s">
        <v>48</v>
      </c>
      <c r="G4" s="132" t="s">
        <v>49</v>
      </c>
      <c r="H4" s="129"/>
      <c r="I4" s="130">
        <v>8</v>
      </c>
      <c r="J4" s="116">
        <v>3848378</v>
      </c>
      <c r="K4" s="116" t="s">
        <v>50</v>
      </c>
      <c r="L4" s="133" t="s">
        <v>51</v>
      </c>
      <c r="M4" s="131"/>
    </row>
    <row r="5" spans="1:13" ht="27" customHeight="1">
      <c r="A5" s="123">
        <v>3</v>
      </c>
      <c r="B5" s="124" t="s">
        <v>1</v>
      </c>
      <c r="C5" s="125" t="s">
        <v>52</v>
      </c>
      <c r="D5" s="126"/>
      <c r="E5" s="126"/>
      <c r="F5" s="127" t="s">
        <v>53</v>
      </c>
      <c r="G5" s="128" t="s">
        <v>54</v>
      </c>
      <c r="H5" s="129" t="s">
        <v>55</v>
      </c>
      <c r="I5" s="130">
        <v>6</v>
      </c>
      <c r="J5" s="116"/>
      <c r="K5" s="116"/>
      <c r="L5" s="131"/>
      <c r="M5" s="131"/>
    </row>
    <row r="6" spans="1:13" ht="27" customHeight="1">
      <c r="A6" s="123">
        <v>4</v>
      </c>
      <c r="B6" s="124" t="s">
        <v>1</v>
      </c>
      <c r="C6" s="125" t="s">
        <v>56</v>
      </c>
      <c r="D6" s="126"/>
      <c r="E6" s="126"/>
      <c r="F6" s="127" t="s">
        <v>57</v>
      </c>
      <c r="G6" s="120" t="s">
        <v>58</v>
      </c>
      <c r="H6" s="129" t="s">
        <v>59</v>
      </c>
      <c r="I6" s="130">
        <v>6</v>
      </c>
      <c r="J6" s="116"/>
      <c r="K6" s="131"/>
      <c r="L6" s="131"/>
      <c r="M6" s="131"/>
    </row>
    <row r="7" ht="27" customHeight="1"/>
    <row r="8" ht="27" customHeight="1"/>
  </sheetData>
  <sheetProtection/>
  <mergeCells count="2">
    <mergeCell ref="A1:H1"/>
    <mergeCell ref="A2:B2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4" sqref="C4:C7"/>
    </sheetView>
  </sheetViews>
  <sheetFormatPr defaultColWidth="9.140625" defaultRowHeight="24.75" customHeight="1"/>
  <cols>
    <col min="1" max="1" width="8.00390625" style="20" customWidth="1"/>
    <col min="2" max="2" width="4.57421875" style="20" customWidth="1"/>
    <col min="3" max="3" width="30.7109375" style="21" customWidth="1"/>
    <col min="4" max="4" width="3.8515625" style="20" customWidth="1"/>
    <col min="5" max="5" width="37.7109375" style="20" customWidth="1"/>
    <col min="6" max="16384" width="9.140625" style="20" customWidth="1"/>
  </cols>
  <sheetData>
    <row r="1" spans="1:5" ht="75.75" customHeight="1">
      <c r="A1" s="160" t="s">
        <v>5</v>
      </c>
      <c r="B1" s="137"/>
      <c r="C1" s="137"/>
      <c r="D1" s="137"/>
      <c r="E1" s="137"/>
    </row>
    <row r="2" spans="1:5" s="24" customFormat="1" ht="52.5" customHeight="1">
      <c r="A2" s="161" t="s">
        <v>13</v>
      </c>
      <c r="B2" s="162"/>
      <c r="C2" s="162"/>
      <c r="D2" s="162"/>
      <c r="E2" s="162"/>
    </row>
    <row r="3" spans="1:5" ht="42" customHeight="1">
      <c r="A3" s="163" t="s">
        <v>22</v>
      </c>
      <c r="B3" s="164"/>
      <c r="C3" s="39" t="s">
        <v>23</v>
      </c>
      <c r="D3" s="39"/>
      <c r="E3" s="40" t="s">
        <v>24</v>
      </c>
    </row>
    <row r="4" spans="1:5" ht="39.75" customHeight="1">
      <c r="A4" s="41">
        <v>1</v>
      </c>
      <c r="B4" s="22" t="s">
        <v>1</v>
      </c>
      <c r="C4" s="23" t="s">
        <v>14</v>
      </c>
      <c r="D4" s="22" t="s">
        <v>0</v>
      </c>
      <c r="E4" s="42" t="s">
        <v>15</v>
      </c>
    </row>
    <row r="5" spans="1:5" ht="39.75" customHeight="1">
      <c r="A5" s="41">
        <v>2</v>
      </c>
      <c r="B5" s="22" t="s">
        <v>1</v>
      </c>
      <c r="C5" s="23" t="s">
        <v>16</v>
      </c>
      <c r="D5" s="22" t="s">
        <v>0</v>
      </c>
      <c r="E5" s="42" t="s">
        <v>17</v>
      </c>
    </row>
    <row r="6" spans="1:5" ht="39.75" customHeight="1">
      <c r="A6" s="41">
        <v>3</v>
      </c>
      <c r="B6" s="22" t="s">
        <v>1</v>
      </c>
      <c r="C6" s="23" t="s">
        <v>18</v>
      </c>
      <c r="D6" s="22" t="s">
        <v>0</v>
      </c>
      <c r="E6" s="42" t="s">
        <v>19</v>
      </c>
    </row>
    <row r="7" spans="1:5" ht="39.75" customHeight="1">
      <c r="A7" s="41">
        <v>4</v>
      </c>
      <c r="B7" s="22" t="s">
        <v>1</v>
      </c>
      <c r="C7" s="23" t="s">
        <v>20</v>
      </c>
      <c r="D7" s="22" t="s">
        <v>0</v>
      </c>
      <c r="E7" s="42" t="s">
        <v>21</v>
      </c>
    </row>
    <row r="8" ht="39.75" customHeight="1"/>
    <row r="9" ht="39.75" customHeight="1"/>
  </sheetData>
  <sheetProtection/>
  <mergeCells count="3">
    <mergeCell ref="A1:E1"/>
    <mergeCell ref="A2:E2"/>
    <mergeCell ref="A3:B3"/>
  </mergeCells>
  <printOptions horizontalCentered="1"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5"/>
  <sheetViews>
    <sheetView tabSelected="1" zoomScale="80" zoomScaleNormal="80" zoomScalePageLayoutView="0" workbookViewId="0" topLeftCell="A1">
      <selection activeCell="H11" sqref="H11"/>
    </sheetView>
  </sheetViews>
  <sheetFormatPr defaultColWidth="9.140625" defaultRowHeight="12.75"/>
  <cols>
    <col min="1" max="1" width="4.7109375" style="1" customWidth="1"/>
    <col min="2" max="2" width="12.8515625" style="1" bestFit="1" customWidth="1"/>
    <col min="3" max="12" width="6.7109375" style="1" customWidth="1"/>
    <col min="13" max="36" width="5.7109375" style="1" customWidth="1"/>
    <col min="37" max="16384" width="9.140625" style="1" customWidth="1"/>
  </cols>
  <sheetData>
    <row r="1" spans="2:9" ht="12.75">
      <c r="B1" s="1" t="str">
        <f>'Tak.brojevi'!C4</f>
        <v>Јединство</v>
      </c>
      <c r="C1" s="1">
        <f>6-COUNTIF(C12:L12,"neod")</f>
        <v>0</v>
      </c>
      <c r="D1" s="1">
        <f>COUNTIF(C12:L12,"pob")</f>
        <v>0</v>
      </c>
      <c r="E1" s="1">
        <f>COUNTIF(C12:L12,"remi")</f>
        <v>0</v>
      </c>
      <c r="F1" s="1">
        <f>COUNTIF(C12:L12,"por")</f>
        <v>0</v>
      </c>
      <c r="G1" s="1">
        <f>SUM(C10:H10)</f>
        <v>0</v>
      </c>
      <c r="H1" s="1">
        <f>SUM(C11:H11)</f>
        <v>0</v>
      </c>
      <c r="I1" s="1">
        <f>3*D1+E1</f>
        <v>0</v>
      </c>
    </row>
    <row r="2" spans="2:9" ht="12.75">
      <c r="B2" s="1" t="str">
        <f>'Tak.brojevi'!C5</f>
        <v>Раднички</v>
      </c>
      <c r="C2" s="1">
        <f>6-COUNTIF(C16:L16,"neod")</f>
        <v>0</v>
      </c>
      <c r="D2" s="1">
        <f>COUNTIF(C16:L16,"pob")</f>
        <v>0</v>
      </c>
      <c r="E2" s="1">
        <f>COUNTIF(C16:L16,"remi")</f>
        <v>0</v>
      </c>
      <c r="F2" s="1">
        <f>COUNTIF(C16:L16,"por")</f>
        <v>0</v>
      </c>
      <c r="G2" s="1">
        <f>SUM(C14:H14)</f>
        <v>0</v>
      </c>
      <c r="H2" s="1">
        <f>SUM(C15:H15)</f>
        <v>0</v>
      </c>
      <c r="I2" s="1">
        <f>3*D2+E2</f>
        <v>0</v>
      </c>
    </row>
    <row r="3" spans="2:9" ht="12.75">
      <c r="B3" s="1" t="str">
        <f>'Tak.brojevi'!C6</f>
        <v>Лехел</v>
      </c>
      <c r="C3" s="1">
        <f>6-COUNTIF(C20:L20,"neod")</f>
        <v>0</v>
      </c>
      <c r="D3" s="1">
        <f>COUNTIF(C20:L20,"pob")</f>
        <v>0</v>
      </c>
      <c r="E3" s="1">
        <f>COUNTIF(C20:L20,"remi")</f>
        <v>0</v>
      </c>
      <c r="F3" s="1">
        <f>COUNTIF(C20:L20,"por")</f>
        <v>0</v>
      </c>
      <c r="G3" s="1">
        <f>SUM(C18:H18)</f>
        <v>0</v>
      </c>
      <c r="H3" s="1">
        <f>SUM(C19:H19)</f>
        <v>0</v>
      </c>
      <c r="I3" s="1">
        <f>3*D3+E3</f>
        <v>0</v>
      </c>
    </row>
    <row r="4" spans="2:9" ht="12.75">
      <c r="B4" s="1" t="str">
        <f>'Tak.brojevi'!C7</f>
        <v>Млада Лика</v>
      </c>
      <c r="C4" s="1">
        <f>6-COUNTIF(C24:L24,"neod")</f>
        <v>0</v>
      </c>
      <c r="D4" s="1">
        <f>COUNTIF(C24:L24,"pob")</f>
        <v>0</v>
      </c>
      <c r="E4" s="1">
        <f>COUNTIF(C24:L24,"remi")</f>
        <v>0</v>
      </c>
      <c r="F4" s="1">
        <f>COUNTIF(C24:L24,"por")</f>
        <v>0</v>
      </c>
      <c r="G4" s="1">
        <f>SUM(C22:H22)</f>
        <v>0</v>
      </c>
      <c r="H4" s="1">
        <f>SUM(C23:H23)</f>
        <v>0</v>
      </c>
      <c r="I4" s="1">
        <f>3*D4+E4</f>
        <v>0</v>
      </c>
    </row>
    <row r="6" spans="3:9" ht="12.75">
      <c r="C6" s="1">
        <f aca="true" t="shared" si="0" ref="C6:I6">SUM(C1:C4)</f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</row>
    <row r="8" spans="3:8" ht="12.75"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</row>
    <row r="10" spans="2:8" ht="12.75">
      <c r="B10" s="1" t="str">
        <f>'Tak.brojevi'!C4</f>
        <v>Јединство</v>
      </c>
      <c r="C10" s="1" t="str">
        <f>Rezultati!D7</f>
        <v>.</v>
      </c>
      <c r="D10" s="1" t="str">
        <f>Rezultati!D12</f>
        <v>.</v>
      </c>
      <c r="E10" s="1" t="str">
        <f>Rezultati!F16</f>
        <v>.</v>
      </c>
      <c r="F10" s="1" t="str">
        <f>Rezultati!F21</f>
        <v>.</v>
      </c>
      <c r="G10" s="1" t="str">
        <f>Rezultati!F26</f>
        <v>.</v>
      </c>
      <c r="H10" s="1" t="str">
        <f>Rezultati!D30</f>
        <v>.</v>
      </c>
    </row>
    <row r="11" spans="3:8" ht="12.75">
      <c r="C11" s="1" t="str">
        <f>Rezultati!F7</f>
        <v>.</v>
      </c>
      <c r="D11" s="1" t="str">
        <f>Rezultati!F12</f>
        <v>.</v>
      </c>
      <c r="E11" s="1" t="str">
        <f>Rezultati!D16</f>
        <v>.</v>
      </c>
      <c r="F11" s="1" t="str">
        <f>Rezultati!D21</f>
        <v>.</v>
      </c>
      <c r="G11" s="1" t="str">
        <f>Rezultati!D26</f>
        <v>.</v>
      </c>
      <c r="H11" s="1" t="str">
        <f>Rezultati!F30</f>
        <v>.</v>
      </c>
    </row>
    <row r="12" spans="3:8" ht="12.75">
      <c r="C12" s="1" t="str">
        <f aca="true" t="shared" si="1" ref="C12:H12">IF(C10=".","neod",IF(C10&gt;C11,"pob",IF(C10=C11,"remi","por")))</f>
        <v>neod</v>
      </c>
      <c r="D12" s="1" t="str">
        <f t="shared" si="1"/>
        <v>neod</v>
      </c>
      <c r="E12" s="1" t="str">
        <f t="shared" si="1"/>
        <v>neod</v>
      </c>
      <c r="F12" s="1" t="str">
        <f t="shared" si="1"/>
        <v>neod</v>
      </c>
      <c r="G12" s="1" t="str">
        <f t="shared" si="1"/>
        <v>neod</v>
      </c>
      <c r="H12" s="1" t="str">
        <f t="shared" si="1"/>
        <v>neod</v>
      </c>
    </row>
    <row r="14" spans="2:8" ht="12.75">
      <c r="B14" s="1" t="str">
        <f>'Tak.brojevi'!C5</f>
        <v>Раднички</v>
      </c>
      <c r="C14" s="1" t="str">
        <f>Rezultati!D8</f>
        <v>.</v>
      </c>
      <c r="D14" s="1" t="str">
        <f>Rezultati!F12</f>
        <v>.</v>
      </c>
      <c r="E14" s="1" t="str">
        <f>Rezultati!D15</f>
        <v>.</v>
      </c>
      <c r="F14" s="1" t="str">
        <f>Rezultati!F22</f>
        <v>.</v>
      </c>
      <c r="G14" s="1" t="str">
        <f>Rezultati!D26</f>
        <v>.</v>
      </c>
      <c r="H14" s="1" t="str">
        <f>Rezultati!F29</f>
        <v>.</v>
      </c>
    </row>
    <row r="15" spans="3:8" ht="12.75">
      <c r="C15" s="1" t="str">
        <f>Rezultati!F8</f>
        <v>.</v>
      </c>
      <c r="D15" s="1" t="str">
        <f>Rezultati!D12</f>
        <v>.</v>
      </c>
      <c r="E15" s="1" t="str">
        <f>Rezultati!F15</f>
        <v>.</v>
      </c>
      <c r="F15" s="1" t="str">
        <f>Rezultati!D22</f>
        <v>.</v>
      </c>
      <c r="G15" s="1" t="str">
        <f>Rezultati!F26</f>
        <v>.</v>
      </c>
      <c r="H15" s="1" t="str">
        <f>Rezultati!D29</f>
        <v>.</v>
      </c>
    </row>
    <row r="16" spans="3:8" ht="12.75">
      <c r="C16" s="1" t="str">
        <f aca="true" t="shared" si="2" ref="C16:H16">IF(C14=".","neod",IF(C14&gt;C15,"pob",IF(C14=C15,"remi","por")))</f>
        <v>neod</v>
      </c>
      <c r="D16" s="1" t="str">
        <f t="shared" si="2"/>
        <v>neod</v>
      </c>
      <c r="E16" s="1" t="str">
        <f t="shared" si="2"/>
        <v>neod</v>
      </c>
      <c r="F16" s="1" t="str">
        <f t="shared" si="2"/>
        <v>neod</v>
      </c>
      <c r="G16" s="1" t="str">
        <f t="shared" si="2"/>
        <v>neod</v>
      </c>
      <c r="H16" s="1" t="str">
        <f t="shared" si="2"/>
        <v>neod</v>
      </c>
    </row>
    <row r="18" spans="2:8" ht="12.75">
      <c r="B18" s="1" t="str">
        <f>'Tak.brojevi'!C6</f>
        <v>Лехел</v>
      </c>
      <c r="C18" s="1" t="str">
        <f>Rezultati!F8</f>
        <v>.</v>
      </c>
      <c r="D18" s="1" t="str">
        <f>Rezultati!F11</f>
        <v>.</v>
      </c>
      <c r="E18" s="1" t="str">
        <f>Rezultati!D16</f>
        <v>.</v>
      </c>
      <c r="F18" s="1" t="str">
        <f>Rezultati!D22</f>
        <v>.</v>
      </c>
      <c r="G18" s="1" t="str">
        <f>Rezultati!D25</f>
        <v>.</v>
      </c>
      <c r="H18" s="1" t="str">
        <f>Rezultati!F30</f>
        <v>.</v>
      </c>
    </row>
    <row r="19" spans="3:8" ht="12.75">
      <c r="C19" s="1" t="str">
        <f>Rezultati!D8</f>
        <v>.</v>
      </c>
      <c r="D19" s="1" t="str">
        <f>Rezultati!D11</f>
        <v>.</v>
      </c>
      <c r="E19" s="1" t="str">
        <f>Rezultati!F16</f>
        <v>.</v>
      </c>
      <c r="F19" s="1" t="str">
        <f>Rezultati!F22</f>
        <v>.</v>
      </c>
      <c r="G19" s="1" t="str">
        <f>Rezultati!F25</f>
        <v>.</v>
      </c>
      <c r="H19" s="1" t="str">
        <f>Rezultati!D30</f>
        <v>.</v>
      </c>
    </row>
    <row r="20" spans="3:8" ht="12.75">
      <c r="C20" s="1" t="str">
        <f aca="true" t="shared" si="3" ref="C20:H20">IF(C18=".","neod",IF(C18&gt;C19,"pob",IF(C18=C19,"remi","por")))</f>
        <v>neod</v>
      </c>
      <c r="D20" s="1" t="str">
        <f t="shared" si="3"/>
        <v>neod</v>
      </c>
      <c r="E20" s="1" t="str">
        <f t="shared" si="3"/>
        <v>neod</v>
      </c>
      <c r="F20" s="1" t="str">
        <f t="shared" si="3"/>
        <v>neod</v>
      </c>
      <c r="G20" s="1" t="str">
        <f t="shared" si="3"/>
        <v>neod</v>
      </c>
      <c r="H20" s="1" t="str">
        <f t="shared" si="3"/>
        <v>neod</v>
      </c>
    </row>
    <row r="21" spans="3:8" s="2" customFormat="1" ht="25.5" customHeight="1"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2">
        <v>6</v>
      </c>
    </row>
    <row r="22" spans="2:8" ht="12.75">
      <c r="B22" s="1" t="str">
        <f>'Tak.brojevi'!C7</f>
        <v>Млада Лика</v>
      </c>
      <c r="C22" s="1" t="str">
        <f>Rezultati!F7</f>
        <v>.</v>
      </c>
      <c r="D22" s="1" t="str">
        <f>Rezultati!D11</f>
        <v>.</v>
      </c>
      <c r="E22" s="1" t="str">
        <f>Rezultati!F15</f>
        <v>.</v>
      </c>
      <c r="F22" s="1" t="str">
        <f>Rezultati!D21</f>
        <v>.</v>
      </c>
      <c r="G22" s="1" t="str">
        <f>Rezultati!F25</f>
        <v>.</v>
      </c>
      <c r="H22" s="1" t="str">
        <f>Rezultati!D29</f>
        <v>.</v>
      </c>
    </row>
    <row r="23" spans="3:8" ht="12.75">
      <c r="C23" s="1" t="str">
        <f>Rezultati!D7</f>
        <v>.</v>
      </c>
      <c r="D23" s="1" t="str">
        <f>Rezultati!F11</f>
        <v>.</v>
      </c>
      <c r="E23" s="1" t="str">
        <f>Rezultati!D15</f>
        <v>.</v>
      </c>
      <c r="F23" s="1" t="str">
        <f>Rezultati!F21</f>
        <v>.</v>
      </c>
      <c r="G23" s="1" t="str">
        <f>Rezultati!D25</f>
        <v>.</v>
      </c>
      <c r="H23" s="1" t="str">
        <f>Rezultati!F29</f>
        <v>.</v>
      </c>
    </row>
    <row r="24" spans="3:8" ht="12.75">
      <c r="C24" s="1" t="str">
        <f aca="true" t="shared" si="4" ref="C24:H24">IF(C22=".","neod",IF(C22&gt;C23,"pob",IF(C22=C23,"remi","por")))</f>
        <v>neod</v>
      </c>
      <c r="D24" s="1" t="str">
        <f t="shared" si="4"/>
        <v>neod</v>
      </c>
      <c r="E24" s="1" t="str">
        <f t="shared" si="4"/>
        <v>neod</v>
      </c>
      <c r="F24" s="1" t="str">
        <f t="shared" si="4"/>
        <v>neod</v>
      </c>
      <c r="G24" s="1" t="str">
        <f t="shared" si="4"/>
        <v>neod</v>
      </c>
      <c r="H24" s="1" t="str">
        <f t="shared" si="4"/>
        <v>neod</v>
      </c>
    </row>
    <row r="27" spans="2:12" ht="20.25" customHeight="1">
      <c r="B27" s="9"/>
      <c r="C27" s="10" t="s">
        <v>4</v>
      </c>
      <c r="D27" s="9"/>
      <c r="E27" s="9"/>
      <c r="F27" s="9"/>
      <c r="G27" s="9"/>
      <c r="H27" s="9"/>
      <c r="I27" s="8"/>
      <c r="J27" s="8"/>
      <c r="K27" s="8"/>
      <c r="L27" s="8"/>
    </row>
    <row r="28" spans="2:12" ht="12.75"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</row>
    <row r="29" spans="2:12" ht="12.75">
      <c r="B29" s="9"/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8"/>
      <c r="J29" s="8"/>
      <c r="K29" s="8"/>
      <c r="L29" s="8"/>
    </row>
    <row r="30" spans="2:12" ht="12.75"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</row>
    <row r="31" spans="2:12" ht="12.75">
      <c r="B31" s="9" t="str">
        <f>'Tak.brojevi'!C4</f>
        <v>Јединство</v>
      </c>
      <c r="C31" s="9">
        <f>3*COUNTIF(C12,"pob")+COUNTIF(C12,"remi")</f>
        <v>0</v>
      </c>
      <c r="D31" s="9">
        <f>3*COUNTIF(C12:D12,"pob")+COUNTIF(C12:D12,"remi")</f>
        <v>0</v>
      </c>
      <c r="E31" s="9">
        <f>3*COUNTIF($C12:E12,"pob")+COUNTIF($C12:E12,"remi")</f>
        <v>0</v>
      </c>
      <c r="F31" s="9">
        <f>3*COUNTIF($C12:F12,"pob")+COUNTIF($C12:F12,"remi")</f>
        <v>0</v>
      </c>
      <c r="G31" s="9">
        <f>3*COUNTIF($C12:G12,"pob")+COUNTIF($C12:G12,"remi")</f>
        <v>0</v>
      </c>
      <c r="H31" s="9">
        <f>3*COUNTIF($C12:H12,"pob")+COUNTIF($C12:H12,"remi")</f>
        <v>0</v>
      </c>
      <c r="I31" s="8"/>
      <c r="J31" s="8"/>
      <c r="K31" s="8"/>
      <c r="L31" s="8"/>
    </row>
    <row r="32" spans="2:12" ht="12.75">
      <c r="B32" s="9" t="str">
        <f>'Tak.brojevi'!C5</f>
        <v>Раднички</v>
      </c>
      <c r="C32" s="9">
        <f>3*COUNTIF(C16,"pob")+COUNTIF(C16,"remi")</f>
        <v>0</v>
      </c>
      <c r="D32" s="9">
        <f>3*COUNTIF($C16:D16,"pob")+COUNTIF($C16:D16,"remi")</f>
        <v>0</v>
      </c>
      <c r="E32" s="9">
        <f>3*COUNTIF($C16:E16,"pob")+COUNTIF($C16:E16,"remi")</f>
        <v>0</v>
      </c>
      <c r="F32" s="9">
        <f>3*COUNTIF($C16:F16,"pob")+COUNTIF($C16:F16,"remi")</f>
        <v>0</v>
      </c>
      <c r="G32" s="9">
        <f>3*COUNTIF($C16:G16,"pob")+COUNTIF($C16:G16,"remi")</f>
        <v>0</v>
      </c>
      <c r="H32" s="9">
        <f>3*COUNTIF($C16:H16,"pob")+COUNTIF($C16:H16,"remi")</f>
        <v>0</v>
      </c>
      <c r="I32" s="8"/>
      <c r="J32" s="8"/>
      <c r="K32" s="8"/>
      <c r="L32" s="8"/>
    </row>
    <row r="33" spans="2:12" ht="12.75">
      <c r="B33" s="9" t="str">
        <f>'Tak.brojevi'!C6</f>
        <v>Лехел</v>
      </c>
      <c r="C33" s="9">
        <f>3*COUNTIF($C20:C20,"pob")+COUNTIF($C20:C20,"remi")</f>
        <v>0</v>
      </c>
      <c r="D33" s="9">
        <f>3*COUNTIF($C20:D20,"pob")+COUNTIF($C20:D20,"remi")</f>
        <v>0</v>
      </c>
      <c r="E33" s="9">
        <f>3*COUNTIF($C20:E20,"pob")+COUNTIF($C20:E20,"remi")</f>
        <v>0</v>
      </c>
      <c r="F33" s="9">
        <f>3*COUNTIF($C20:F20,"pob")+COUNTIF($C20:F20,"remi")</f>
        <v>0</v>
      </c>
      <c r="G33" s="9">
        <f>3*COUNTIF($C20:G20,"pob")+COUNTIF($C20:G20,"remi")</f>
        <v>0</v>
      </c>
      <c r="H33" s="9">
        <f>3*COUNTIF($C20:H20,"pob")+COUNTIF($C20:H20,"remi")</f>
        <v>0</v>
      </c>
      <c r="I33" s="8"/>
      <c r="J33" s="8"/>
      <c r="K33" s="8"/>
      <c r="L33" s="8"/>
    </row>
    <row r="34" spans="2:12" ht="12.75">
      <c r="B34" s="9" t="str">
        <f>'Tak.brojevi'!C7</f>
        <v>Млада Лика</v>
      </c>
      <c r="C34" s="9">
        <f>3*COUNTIF($C24:C24,"pob")+COUNTIF($C24:C24,"remi")</f>
        <v>0</v>
      </c>
      <c r="D34" s="9">
        <f>3*COUNTIF($C24:D24,"pob")+COUNTIF($C24:D24,"remi")</f>
        <v>0</v>
      </c>
      <c r="E34" s="9">
        <f>3*COUNTIF($C24:E24,"pob")+COUNTIF($C24:E24,"remi")</f>
        <v>0</v>
      </c>
      <c r="F34" s="9">
        <f>3*COUNTIF($C24:F24,"pob")+COUNTIF($C24:F24,"remi")</f>
        <v>0</v>
      </c>
      <c r="G34" s="9">
        <f>3*COUNTIF($C24:G24,"pob")+COUNTIF($C24:G24,"remi")</f>
        <v>0</v>
      </c>
      <c r="H34" s="9">
        <f>3*COUNTIF($C24:H24,"pob")+COUNTIF($C24:H24,"remi")</f>
        <v>0</v>
      </c>
      <c r="I34" s="8"/>
      <c r="J34" s="8"/>
      <c r="K34" s="8"/>
      <c r="L34" s="8"/>
    </row>
    <row r="35" ht="19.5" customHeight="1"/>
    <row r="36" spans="2:12" ht="20.25" customHeight="1">
      <c r="B36" s="4"/>
      <c r="C36" s="4"/>
      <c r="D36" s="6" t="s">
        <v>3</v>
      </c>
      <c r="E36" s="5"/>
      <c r="F36" s="4"/>
      <c r="G36" s="4"/>
      <c r="H36" s="4"/>
      <c r="I36" s="8"/>
      <c r="J36" s="8"/>
      <c r="K36" s="8"/>
      <c r="L36" s="8"/>
    </row>
    <row r="37" spans="2:12" ht="12.75" customHeight="1">
      <c r="B37" s="4"/>
      <c r="C37" s="4"/>
      <c r="D37" s="4"/>
      <c r="E37" s="5"/>
      <c r="F37" s="6"/>
      <c r="G37" s="4"/>
      <c r="H37" s="4"/>
      <c r="I37" s="8"/>
      <c r="J37" s="8"/>
      <c r="K37" s="8"/>
      <c r="L37" s="8"/>
    </row>
    <row r="38" spans="2:12" ht="12.75" customHeight="1">
      <c r="B38" s="4"/>
      <c r="C38" s="4">
        <v>1</v>
      </c>
      <c r="D38" s="4">
        <v>2</v>
      </c>
      <c r="E38" s="4">
        <v>3</v>
      </c>
      <c r="F38" s="4">
        <v>4</v>
      </c>
      <c r="G38" s="4">
        <v>5</v>
      </c>
      <c r="H38" s="4">
        <v>6</v>
      </c>
      <c r="I38" s="8"/>
      <c r="J38" s="8"/>
      <c r="K38" s="8"/>
      <c r="L38" s="8"/>
    </row>
    <row r="39" spans="2:12" ht="12.75">
      <c r="B39" s="4"/>
      <c r="C39" s="4"/>
      <c r="D39" s="4"/>
      <c r="E39" s="4"/>
      <c r="F39" s="4"/>
      <c r="G39" s="4"/>
      <c r="H39" s="4"/>
      <c r="I39" s="8"/>
      <c r="J39" s="8"/>
      <c r="K39" s="8"/>
      <c r="L39" s="8"/>
    </row>
    <row r="40" spans="2:12" ht="12.75">
      <c r="B40" s="4">
        <v>1</v>
      </c>
      <c r="C40" s="4">
        <f aca="true" t="shared" si="5" ref="C40:H44">COUNTIF(C$32:C$34,"&gt;0")+1</f>
        <v>1</v>
      </c>
      <c r="D40" s="4">
        <f t="shared" si="5"/>
        <v>1</v>
      </c>
      <c r="E40" s="4">
        <f t="shared" si="5"/>
        <v>1</v>
      </c>
      <c r="F40" s="4">
        <f t="shared" si="5"/>
        <v>1</v>
      </c>
      <c r="G40" s="4">
        <f t="shared" si="5"/>
        <v>1</v>
      </c>
      <c r="H40" s="4">
        <f t="shared" si="5"/>
        <v>1</v>
      </c>
      <c r="I40" s="8"/>
      <c r="J40" s="8"/>
      <c r="K40" s="8"/>
      <c r="L40" s="8"/>
    </row>
    <row r="41" spans="2:12" ht="12.75">
      <c r="B41" s="4">
        <v>2</v>
      </c>
      <c r="C41" s="4">
        <f t="shared" si="5"/>
        <v>1</v>
      </c>
      <c r="D41" s="4">
        <f t="shared" si="5"/>
        <v>1</v>
      </c>
      <c r="E41" s="4">
        <f t="shared" si="5"/>
        <v>1</v>
      </c>
      <c r="F41" s="4">
        <f t="shared" si="5"/>
        <v>1</v>
      </c>
      <c r="G41" s="4">
        <f t="shared" si="5"/>
        <v>1</v>
      </c>
      <c r="H41" s="4">
        <f t="shared" si="5"/>
        <v>1</v>
      </c>
      <c r="I41" s="8"/>
      <c r="J41" s="8"/>
      <c r="K41" s="8"/>
      <c r="L41" s="8"/>
    </row>
    <row r="42" spans="2:12" ht="12.75">
      <c r="B42" s="4">
        <v>3</v>
      </c>
      <c r="C42" s="4">
        <f t="shared" si="5"/>
        <v>1</v>
      </c>
      <c r="D42" s="4">
        <f t="shared" si="5"/>
        <v>1</v>
      </c>
      <c r="E42" s="4">
        <f t="shared" si="5"/>
        <v>1</v>
      </c>
      <c r="F42" s="4">
        <f t="shared" si="5"/>
        <v>1</v>
      </c>
      <c r="G42" s="4">
        <f t="shared" si="5"/>
        <v>1</v>
      </c>
      <c r="H42" s="4">
        <f t="shared" si="5"/>
        <v>1</v>
      </c>
      <c r="I42" s="8"/>
      <c r="J42" s="8"/>
      <c r="K42" s="8"/>
      <c r="L42" s="8"/>
    </row>
    <row r="43" spans="2:12" ht="12.75">
      <c r="B43" s="4">
        <v>4</v>
      </c>
      <c r="C43" s="4">
        <f t="shared" si="5"/>
        <v>1</v>
      </c>
      <c r="D43" s="4">
        <f t="shared" si="5"/>
        <v>1</v>
      </c>
      <c r="E43" s="4">
        <f t="shared" si="5"/>
        <v>1</v>
      </c>
      <c r="F43" s="4">
        <f t="shared" si="5"/>
        <v>1</v>
      </c>
      <c r="G43" s="4">
        <f t="shared" si="5"/>
        <v>1</v>
      </c>
      <c r="H43" s="4">
        <f t="shared" si="5"/>
        <v>1</v>
      </c>
      <c r="I43" s="8"/>
      <c r="J43" s="8"/>
      <c r="K43" s="8"/>
      <c r="L43" s="8"/>
    </row>
    <row r="44" spans="2:12" ht="12.75">
      <c r="B44" s="4">
        <v>5</v>
      </c>
      <c r="C44" s="4">
        <f t="shared" si="5"/>
        <v>1</v>
      </c>
      <c r="D44" s="4">
        <f t="shared" si="5"/>
        <v>1</v>
      </c>
      <c r="E44" s="4">
        <f t="shared" si="5"/>
        <v>1</v>
      </c>
      <c r="F44" s="4">
        <f t="shared" si="5"/>
        <v>1</v>
      </c>
      <c r="G44" s="4">
        <f t="shared" si="5"/>
        <v>1</v>
      </c>
      <c r="H44" s="4">
        <f t="shared" si="5"/>
        <v>1</v>
      </c>
      <c r="I44" s="8"/>
      <c r="J44" s="8"/>
      <c r="K44" s="8"/>
      <c r="L44" s="8"/>
    </row>
    <row r="45" spans="2:12" s="3" customFormat="1" ht="20.25" customHeight="1">
      <c r="B45" s="7">
        <v>6</v>
      </c>
      <c r="C45" s="7">
        <f>COUNTIF(C$32:C$34,"&gt;o")+1</f>
        <v>1</v>
      </c>
      <c r="D45" s="7">
        <f>COUNTIF(D$32:D$34,"&gt;0")+1</f>
        <v>1</v>
      </c>
      <c r="E45" s="7">
        <f>COUNTIF(E$32:E$34,"&gt;0")+1</f>
        <v>1</v>
      </c>
      <c r="F45" s="7">
        <f>COUNTIF(F$32:F$34,"&gt;0")+1</f>
        <v>1</v>
      </c>
      <c r="G45" s="7">
        <f>COUNTIF(G$32:G$34,"&gt;0")+1</f>
        <v>1</v>
      </c>
      <c r="H45" s="7">
        <f>COUNTIF(H$32:H$34,"&gt;0")+1</f>
        <v>1</v>
      </c>
      <c r="I45" s="11"/>
      <c r="J45" s="11"/>
      <c r="K45" s="11"/>
      <c r="L45" s="11"/>
    </row>
  </sheetData>
  <sheetProtection/>
  <printOptions/>
  <pageMargins left="0.75" right="0.75" top="0.37" bottom="0.6" header="0.2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Brindza I.</cp:lastModifiedBy>
  <cp:lastPrinted>2018-04-26T10:45:28Z</cp:lastPrinted>
  <dcterms:created xsi:type="dcterms:W3CDTF">1996-10-14T23:33:28Z</dcterms:created>
  <dcterms:modified xsi:type="dcterms:W3CDTF">2018-05-03T16:36:14Z</dcterms:modified>
  <cp:category/>
  <cp:version/>
  <cp:contentType/>
  <cp:contentStatus/>
</cp:coreProperties>
</file>